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<sst xmlns="http://schemas.openxmlformats.org/spreadsheetml/2006/main" count="405" uniqueCount="250">
  <si>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</si>
  <si>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</si>
  <si>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</si>
  <si>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</si>
  <si>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</si>
  <si>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</si>
  <si>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</si>
  <si>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</si>
  <si>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</si>
  <si>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</si>
  <si>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</si>
  <si>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</si>
  <si>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</si>
  <si>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</si>
  <si>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</si>
  <si>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</si>
  <si>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</si>
  <si>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</si>
  <si>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</si>
  <si>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</si>
  <si>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</si>
  <si>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</si>
  <si>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</si>
  <si>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</si>
  <si>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</si>
  <si>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</si>
  <si>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</si>
  <si>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</si>
  <si>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</si>
  <si>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</si>
  <si>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</si>
  <si>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</si>
  <si>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</si>
  <si>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</si>
  <si>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</si>
  <si>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</si>
  <si>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</si>
  <si>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</si>
  <si>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</si>
  <si>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</si>
  <si>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</si>
  <si>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</si>
  <si>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</si>
  <si>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</si>
  <si>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</si>
  <si>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</si>
  <si>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</si>
  <si>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</si>
  <si>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</si>
  <si>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</si>
  <si>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</si>
  <si>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</si>
  <si>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</si>
  <si>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</si>
  <si>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</si>
  <si>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</si>
  <si>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</si>
  <si>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</si>
  <si>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</si>
  <si>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</si>
  <si>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</si>
  <si>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</si>
  <si>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</si>
  <si>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</si>
  <si>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</si>
  <si>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</si>
  <si>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</si>
  <si>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</si>
  <si>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</si>
  <si>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</si>
  <si>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</si>
  <si>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</si>
  <si>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</si>
  <si>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</si>
  <si>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</si>
  <si>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</si>
  <si>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</si>
  <si>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</si>
  <si>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</si>
  <si>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</si>
  <si>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</si>
  <si>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</si>
  <si>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</si>
  <si>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</si>
  <si>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</si>
  <si>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</si>
  <si>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</si>
  <si>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</si>
  <si>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</si>
  <si>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</si>
  <si>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</si>
  <si>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</si>
  <si>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</si>
  <si>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</si>
  <si>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</si>
  <si>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</si>
  <si>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</si>
  <si>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</si>
  <si>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</si>
  <si>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</si>
  <si>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</si>
  <si>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</si>
  <si>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</si>
  <si>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</si>
  <si>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</si>
  <si>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</si>
  <si>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</si>
  <si>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</si>
  <si>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</si>
  <si>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</si>
  <si>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</si>
  <si>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</si>
  <si>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</si>
  <si>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</si>
  <si>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</si>
  <si>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</si>
  <si>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</si>
  <si>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</si>
  <si>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</si>
  <si>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</si>
  <si>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</si>
  <si>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</si>
  <si>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</si>
  <si>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</si>
  <si>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</si>
  <si>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</si>
  <si>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</si>
  <si>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</si>
  <si>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</si>
  <si>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</si>
  <si>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</si>
  <si>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</si>
  <si>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</si>
  <si>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</si>
  <si>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</si>
  <si>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</si>
  <si>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</si>
  <si>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</si>
  <si>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</si>
  <si>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</si>
  <si>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</si>
  <si>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</si>
  <si>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</si>
  <si>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</si>
  <si>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</si>
  <si>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</si>
  <si>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</si>
  <si>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</si>
  <si>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</si>
  <si>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</si>
  <si>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</si>
  <si>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</si>
  <si>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</si>
  <si>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</si>
  <si>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</si>
  <si>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</si>
  <si>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</si>
  <si>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</si>
  <si>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</si>
  <si>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</si>
  <si>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</si>
  <si>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</si>
  <si>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</si>
  <si>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</si>
  <si>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</si>
  <si>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</si>
  <si>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</si>
  <si>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</si>
  <si>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</si>
  <si>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</si>
  <si>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</si>
  <si>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</si>
  <si>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</si>
  <si>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</si>
  <si>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</si>
  <si>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</si>
  <si>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</si>
  <si>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</si>
  <si>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</si>
  <si>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</si>
  <si>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</si>
  <si>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</si>
  <si>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</si>
  <si>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</si>
  <si>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</si>
  <si>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</si>
  <si>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</si>
  <si>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</si>
  <si>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</si>
  <si>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</si>
  <si>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</si>
  <si>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</si>
  <si>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</si>
  <si>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</si>
  <si>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</si>
  <si>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</si>
  <si>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</si>
  <si>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</si>
  <si>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</si>
  <si>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</si>
  <si>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</si>
  <si>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</si>
  <si>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</si>
  <si>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</si>
  <si>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</si>
  <si>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</si>
  <si>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</si>
  <si>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</si>
  <si>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</si>
  <si>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</si>
  <si>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</si>
  <si>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</si>
  <si>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</si>
  <si>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</si>
  <si>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</si>
  <si>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</si>
  <si>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</si>
  <si>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</si>
  <si>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</si>
  <si>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</si>
  <si>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</si>
  <si>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</si>
  <si>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</si>
  <si>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</si>
  <si>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</si>
  <si>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</si>
  <si>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</si>
  <si>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</si>
  <si>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</si>
  <si>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</si>
  <si>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</si>
  <si>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</si>
  <si>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</si>
  <si>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</si>
  <si>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</si>
  <si>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</si>
  <si>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</si>
  <si>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</si>
  <si>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t>Оплата налогов, государственной пошлины, исполнение судебных актов</t>
  </si>
  <si>
    <t>1.22.4.</t>
  </si>
  <si>
    <t xml:space="preserve">Чествование участников Великой Отечественной войны, принимавших непосредственное участие в боевых действиях, в преддверии новогодних и рожденственских праздников </t>
  </si>
  <si>
    <t>муниципальной программы города Волгодонска "Социальная поддержка граждан Волгодонска" на 2017 год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</si>
  <si>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</si>
  <si>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</si>
  <si>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</si>
  <si>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</si>
  <si>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</si>
  <si>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02.08.2017 № 173</t>
    </r>
  </si>
  <si>
    <t>Начальник отдела субсидий и льгот Даниленко М.В.</t>
  </si>
  <si>
    <t>Заместитель директора 
Дубенцева С.В.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</si>
</sst>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center" vertical="top" wrapText="1"/>
    </xf>
    <xf numFmtId="173" fontId="39" fillId="0" borderId="10" xfId="0" applyNumberFormat="1" applyFont="1" applyFill="1" applyBorder="1" applyAlignment="1">
      <alignment horizontal="center" vertical="top" wrapText="1"/>
    </xf>
    <xf numFmtId="173" fontId="39" fillId="0" borderId="13" xfId="0" applyNumberFormat="1" applyFont="1" applyBorder="1" applyAlignment="1">
      <alignment horizontal="center" vertical="top" wrapText="1"/>
    </xf>
    <xf numFmtId="173" fontId="39" fillId="0" borderId="17" xfId="0" applyNumberFormat="1" applyFont="1" applyBorder="1" applyAlignment="1">
      <alignment horizontal="center" vertical="top" wrapText="1"/>
    </xf>
    <xf numFmtId="17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73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73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PageLayoutView="0" workbookViewId="0" topLeftCell="A2">
      <selection activeCell="C35" sqref="C35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154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247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6" t="s">
        <v>211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241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34.5" customHeight="1">
      <c r="A7" s="117" t="s">
        <v>0</v>
      </c>
      <c r="B7" s="117" t="s">
        <v>5</v>
      </c>
      <c r="C7" s="117" t="s">
        <v>212</v>
      </c>
      <c r="D7" s="117" t="s">
        <v>1</v>
      </c>
      <c r="E7" s="117" t="s">
        <v>6</v>
      </c>
      <c r="F7" s="112" t="s">
        <v>125</v>
      </c>
      <c r="G7" s="112"/>
      <c r="H7" s="113"/>
      <c r="I7" s="113"/>
      <c r="J7" s="113"/>
    </row>
    <row r="8" spans="1:10" ht="58.5" customHeight="1">
      <c r="A8" s="117"/>
      <c r="B8" s="117"/>
      <c r="C8" s="117"/>
      <c r="D8" s="117"/>
      <c r="E8" s="117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198</v>
      </c>
      <c r="C10" s="76" t="s">
        <v>217</v>
      </c>
      <c r="D10" s="16" t="s">
        <v>61</v>
      </c>
      <c r="E10" s="2" t="s">
        <v>4</v>
      </c>
      <c r="F10" s="48">
        <f>SUM(G10:J10)</f>
        <v>886449.6000000002</v>
      </c>
      <c r="G10" s="48">
        <f>G11+G12+G13+G14+G15+G16+G17+G18+G19+G23+G24+G25+G26+G27+G28+G30+G31+G32+G83+G89+G90+G91+G94+G81+G82</f>
        <v>219882.2</v>
      </c>
      <c r="H10" s="48">
        <f>H11+H12+H13+H14+H15+H16+H17+H18+H19+H23+H24+H25+H26+H27+H28+H30+H31+H32+H83+H89+H90+H91+H94+H29</f>
        <v>641631.8000000002</v>
      </c>
      <c r="I10" s="48">
        <f>I11+I12+I13+I14+I15+I16+I17+I18+I19+I23+I24+I25+I26+I27+I28+I30+I31+I32+I83+I89+I90+I91+I94</f>
        <v>24895.6</v>
      </c>
      <c r="J10" s="48">
        <f>J11+J12+J13+J14+J15+J16+J17+J18+J19+J23+J24+J25+J26+J27+J28+J30+J31+J32+J83+J89+J90+J91+J94</f>
        <v>40</v>
      </c>
    </row>
    <row r="11" spans="1:10" ht="180">
      <c r="A11" s="3" t="s">
        <v>9</v>
      </c>
      <c r="B11" s="12" t="s">
        <v>132</v>
      </c>
      <c r="C11" s="95" t="s">
        <v>248</v>
      </c>
      <c r="D11" s="11" t="s">
        <v>46</v>
      </c>
      <c r="E11" s="4">
        <v>43100</v>
      </c>
      <c r="F11" s="48">
        <f aca="true" t="shared" si="0" ref="F11:F32">SUM(G11:J11)</f>
        <v>68068.4</v>
      </c>
      <c r="G11" s="47"/>
      <c r="H11" s="47">
        <v>68068.4</v>
      </c>
      <c r="I11" s="47"/>
      <c r="J11" s="47"/>
    </row>
    <row r="12" spans="1:10" ht="45">
      <c r="A12" s="70" t="s">
        <v>11</v>
      </c>
      <c r="B12" s="71" t="s">
        <v>133</v>
      </c>
      <c r="C12" s="95" t="s">
        <v>248</v>
      </c>
      <c r="D12" s="12" t="s">
        <v>46</v>
      </c>
      <c r="E12" s="88">
        <v>43100</v>
      </c>
      <c r="F12" s="48">
        <f t="shared" si="0"/>
        <v>200768.4</v>
      </c>
      <c r="G12" s="47"/>
      <c r="H12" s="47">
        <v>200768.4</v>
      </c>
      <c r="I12" s="47"/>
      <c r="J12" s="47"/>
    </row>
    <row r="13" spans="1:10" ht="75">
      <c r="A13" s="3" t="s">
        <v>10</v>
      </c>
      <c r="B13" s="5" t="s">
        <v>134</v>
      </c>
      <c r="C13" s="95" t="s">
        <v>248</v>
      </c>
      <c r="D13" s="12" t="s">
        <v>46</v>
      </c>
      <c r="E13" s="88">
        <v>43100</v>
      </c>
      <c r="F13" s="48">
        <f t="shared" si="0"/>
        <v>6798.3</v>
      </c>
      <c r="G13" s="47"/>
      <c r="H13" s="47">
        <v>6798.3</v>
      </c>
      <c r="I13" s="47"/>
      <c r="J13" s="47"/>
    </row>
    <row r="14" spans="1:10" ht="90">
      <c r="A14" s="3" t="s">
        <v>12</v>
      </c>
      <c r="B14" s="59" t="s">
        <v>135</v>
      </c>
      <c r="C14" s="95" t="s">
        <v>248</v>
      </c>
      <c r="D14" s="12" t="s">
        <v>46</v>
      </c>
      <c r="E14" s="88">
        <v>43100</v>
      </c>
      <c r="F14" s="48">
        <f t="shared" si="0"/>
        <v>182722.9</v>
      </c>
      <c r="G14" s="47"/>
      <c r="H14" s="47">
        <v>182722.9</v>
      </c>
      <c r="I14" s="47"/>
      <c r="J14" s="47"/>
    </row>
    <row r="15" spans="1:10" ht="45.75" customHeight="1">
      <c r="A15" s="3" t="s">
        <v>13</v>
      </c>
      <c r="B15" s="59" t="s">
        <v>136</v>
      </c>
      <c r="C15" s="81" t="s">
        <v>221</v>
      </c>
      <c r="D15" s="68" t="s">
        <v>47</v>
      </c>
      <c r="E15" s="88">
        <v>43100</v>
      </c>
      <c r="F15" s="48">
        <f t="shared" si="0"/>
        <v>1415.6</v>
      </c>
      <c r="G15" s="47"/>
      <c r="H15" s="47">
        <v>1415.6</v>
      </c>
      <c r="I15" s="47"/>
      <c r="J15" s="47"/>
    </row>
    <row r="16" spans="1:10" ht="90">
      <c r="A16" s="3" t="s">
        <v>14</v>
      </c>
      <c r="B16" s="59" t="s">
        <v>137</v>
      </c>
      <c r="C16" s="81" t="s">
        <v>221</v>
      </c>
      <c r="D16" s="12" t="s">
        <v>46</v>
      </c>
      <c r="E16" s="88">
        <v>43100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138</v>
      </c>
      <c r="C17" s="95" t="s">
        <v>248</v>
      </c>
      <c r="D17" s="12" t="s">
        <v>46</v>
      </c>
      <c r="E17" s="88">
        <v>43100</v>
      </c>
      <c r="F17" s="48">
        <f t="shared" si="0"/>
        <v>116346.6</v>
      </c>
      <c r="G17" s="47">
        <v>116346.6</v>
      </c>
      <c r="H17" s="47"/>
      <c r="I17" s="47"/>
      <c r="J17" s="47"/>
    </row>
    <row r="18" spans="1:10" ht="180">
      <c r="A18" s="3" t="s">
        <v>16</v>
      </c>
      <c r="B18" s="59" t="s">
        <v>139</v>
      </c>
      <c r="C18" s="95" t="s">
        <v>248</v>
      </c>
      <c r="D18" s="12" t="s">
        <v>46</v>
      </c>
      <c r="E18" s="88">
        <v>43100</v>
      </c>
      <c r="F18" s="48">
        <f t="shared" si="0"/>
        <v>1336.6</v>
      </c>
      <c r="G18" s="47"/>
      <c r="H18" s="47">
        <v>1336.6</v>
      </c>
      <c r="I18" s="47"/>
      <c r="J18" s="47"/>
    </row>
    <row r="19" spans="1:10" ht="137.25" customHeight="1">
      <c r="A19" s="3" t="s">
        <v>17</v>
      </c>
      <c r="B19" s="59" t="s">
        <v>140</v>
      </c>
      <c r="C19" s="81" t="s">
        <v>221</v>
      </c>
      <c r="D19" s="12" t="s">
        <v>46</v>
      </c>
      <c r="E19" s="88">
        <v>43100</v>
      </c>
      <c r="F19" s="48">
        <f t="shared" si="0"/>
        <v>10916.8</v>
      </c>
      <c r="G19" s="47">
        <f>SUM(G20:G22)</f>
        <v>0</v>
      </c>
      <c r="H19" s="47">
        <f>SUM(H20:H22)</f>
        <v>0</v>
      </c>
      <c r="I19" s="47">
        <f>SUM(I20:I22)</f>
        <v>10916.8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1" t="s">
        <v>221</v>
      </c>
      <c r="D20" s="12" t="s">
        <v>46</v>
      </c>
      <c r="E20" s="88">
        <v>43100</v>
      </c>
      <c r="F20" s="48">
        <f t="shared" si="0"/>
        <v>302.9</v>
      </c>
      <c r="G20" s="47"/>
      <c r="H20" s="47"/>
      <c r="I20" s="47">
        <v>302.9</v>
      </c>
      <c r="J20" s="47"/>
    </row>
    <row r="21" spans="1:10" ht="59.25" customHeight="1">
      <c r="A21" s="45" t="s">
        <v>20</v>
      </c>
      <c r="B21" s="46" t="s">
        <v>127</v>
      </c>
      <c r="C21" s="81" t="s">
        <v>221</v>
      </c>
      <c r="D21" s="12" t="s">
        <v>46</v>
      </c>
      <c r="E21" s="88">
        <v>43100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126</v>
      </c>
      <c r="B22" s="46" t="s">
        <v>128</v>
      </c>
      <c r="C22" s="81" t="s">
        <v>221</v>
      </c>
      <c r="D22" s="12" t="s">
        <v>46</v>
      </c>
      <c r="E22" s="88">
        <v>43100</v>
      </c>
      <c r="F22" s="48">
        <f t="shared" si="0"/>
        <v>10541.9</v>
      </c>
      <c r="G22" s="47"/>
      <c r="H22" s="47"/>
      <c r="I22" s="47">
        <v>10541.9</v>
      </c>
      <c r="J22" s="47"/>
    </row>
    <row r="23" spans="1:10" ht="90">
      <c r="A23" s="3" t="s">
        <v>18</v>
      </c>
      <c r="B23" s="59" t="s">
        <v>141</v>
      </c>
      <c r="C23" s="20" t="s">
        <v>213</v>
      </c>
      <c r="D23" s="68" t="s">
        <v>121</v>
      </c>
      <c r="E23" s="88">
        <v>43100</v>
      </c>
      <c r="F23" s="48">
        <f t="shared" si="0"/>
        <v>52523.5</v>
      </c>
      <c r="G23" s="47"/>
      <c r="H23" s="47">
        <v>52523.5</v>
      </c>
      <c r="I23" s="47"/>
      <c r="J23" s="47"/>
    </row>
    <row r="24" spans="1:10" ht="108" customHeight="1">
      <c r="A24" s="7" t="s">
        <v>21</v>
      </c>
      <c r="B24" s="59" t="s">
        <v>142</v>
      </c>
      <c r="C24" s="20" t="s">
        <v>213</v>
      </c>
      <c r="D24" s="68" t="s">
        <v>49</v>
      </c>
      <c r="E24" s="88">
        <v>43100</v>
      </c>
      <c r="F24" s="48">
        <f t="shared" si="0"/>
        <v>14966.8</v>
      </c>
      <c r="G24" s="47"/>
      <c r="H24" s="47">
        <v>14966.8</v>
      </c>
      <c r="I24" s="47"/>
      <c r="J24" s="47"/>
    </row>
    <row r="25" spans="1:10" ht="60">
      <c r="A25" s="7" t="s">
        <v>22</v>
      </c>
      <c r="B25" s="59" t="s">
        <v>143</v>
      </c>
      <c r="C25" s="20" t="s">
        <v>213</v>
      </c>
      <c r="D25" s="68" t="s">
        <v>50</v>
      </c>
      <c r="E25" s="88">
        <v>43100</v>
      </c>
      <c r="F25" s="48">
        <f t="shared" si="0"/>
        <v>17598</v>
      </c>
      <c r="G25" s="47"/>
      <c r="H25" s="47">
        <v>17598</v>
      </c>
      <c r="I25" s="47"/>
      <c r="J25" s="47"/>
    </row>
    <row r="26" spans="1:10" ht="150">
      <c r="A26" s="7" t="s">
        <v>23</v>
      </c>
      <c r="B26" s="59" t="s">
        <v>144</v>
      </c>
      <c r="C26" s="20" t="s">
        <v>213</v>
      </c>
      <c r="D26" s="68" t="s">
        <v>197</v>
      </c>
      <c r="E26" s="88">
        <v>43100</v>
      </c>
      <c r="F26" s="48">
        <f t="shared" si="0"/>
        <v>409.6</v>
      </c>
      <c r="G26" s="47">
        <v>409.6</v>
      </c>
      <c r="H26" s="47"/>
      <c r="I26" s="47"/>
      <c r="J26" s="47"/>
    </row>
    <row r="27" spans="1:10" ht="105.75" customHeight="1">
      <c r="A27" s="7" t="s">
        <v>24</v>
      </c>
      <c r="B27" s="8" t="s">
        <v>145</v>
      </c>
      <c r="C27" s="20" t="s">
        <v>213</v>
      </c>
      <c r="D27" s="68" t="s">
        <v>51</v>
      </c>
      <c r="E27" s="88">
        <v>43100</v>
      </c>
      <c r="F27" s="48">
        <f t="shared" si="0"/>
        <v>706.8</v>
      </c>
      <c r="G27" s="47"/>
      <c r="H27" s="47">
        <v>706.8</v>
      </c>
      <c r="I27" s="47"/>
      <c r="J27" s="47"/>
    </row>
    <row r="28" spans="1:10" ht="240">
      <c r="A28" s="19" t="s">
        <v>25</v>
      </c>
      <c r="B28" s="8" t="s">
        <v>155</v>
      </c>
      <c r="C28" s="20" t="s">
        <v>213</v>
      </c>
      <c r="D28" s="83" t="s">
        <v>52</v>
      </c>
      <c r="E28" s="88">
        <v>43100</v>
      </c>
      <c r="F28" s="48">
        <f t="shared" si="0"/>
        <v>58931.7</v>
      </c>
      <c r="G28" s="47">
        <v>26165.7</v>
      </c>
      <c r="H28" s="47">
        <v>32766</v>
      </c>
      <c r="I28" s="47"/>
      <c r="J28" s="47"/>
    </row>
    <row r="29" spans="1:10" ht="119.25" customHeight="1">
      <c r="A29" s="19" t="s">
        <v>26</v>
      </c>
      <c r="B29" s="8" t="s">
        <v>173</v>
      </c>
      <c r="C29" s="20" t="s">
        <v>213</v>
      </c>
      <c r="D29" s="35" t="s">
        <v>122</v>
      </c>
      <c r="E29" s="88">
        <v>43100</v>
      </c>
      <c r="F29" s="48">
        <f t="shared" si="0"/>
        <v>7266.8</v>
      </c>
      <c r="G29" s="47"/>
      <c r="H29" s="47">
        <v>7266.8</v>
      </c>
      <c r="I29" s="47"/>
      <c r="J29" s="47"/>
    </row>
    <row r="30" spans="1:10" ht="165" customHeight="1">
      <c r="A30" s="58" t="s">
        <v>27</v>
      </c>
      <c r="B30" s="8" t="s">
        <v>146</v>
      </c>
      <c r="C30" s="20" t="s">
        <v>213</v>
      </c>
      <c r="D30" s="35" t="s">
        <v>122</v>
      </c>
      <c r="E30" s="88">
        <v>43100</v>
      </c>
      <c r="F30" s="48">
        <f t="shared" si="0"/>
        <v>56939.5</v>
      </c>
      <c r="G30" s="48">
        <v>56939.5</v>
      </c>
      <c r="H30" s="48"/>
      <c r="I30" s="48"/>
      <c r="J30" s="48"/>
    </row>
    <row r="31" spans="1:10" ht="150">
      <c r="A31" s="19" t="s">
        <v>29</v>
      </c>
      <c r="B31" s="83" t="s">
        <v>147</v>
      </c>
      <c r="C31" s="20" t="s">
        <v>213</v>
      </c>
      <c r="D31" s="83" t="s">
        <v>53</v>
      </c>
      <c r="E31" s="88">
        <v>43100</v>
      </c>
      <c r="F31" s="48">
        <f t="shared" si="0"/>
        <v>21927.9</v>
      </c>
      <c r="G31" s="47"/>
      <c r="H31" s="47">
        <v>21902.9</v>
      </c>
      <c r="I31" s="47">
        <v>25</v>
      </c>
      <c r="J31" s="47"/>
    </row>
    <row r="32" spans="1:10" s="26" customFormat="1" ht="105" customHeight="1">
      <c r="A32" s="42" t="s">
        <v>30</v>
      </c>
      <c r="B32" s="34" t="s">
        <v>148</v>
      </c>
      <c r="C32" s="20" t="s">
        <v>249</v>
      </c>
      <c r="D32" s="34" t="s">
        <v>123</v>
      </c>
      <c r="E32" s="88">
        <v>43100</v>
      </c>
      <c r="F32" s="48">
        <f t="shared" si="0"/>
        <v>4748.000000000001</v>
      </c>
      <c r="G32" s="48"/>
      <c r="H32" s="48"/>
      <c r="I32" s="48">
        <f>I40+I41+I42+I43+I44+I45+I47+I48+I49+I50+I51+I52+I54+I55+I56+I58+I59+I60+I61+I62+I63+I64+I65+I66+I67+I68+I69+I70+I71+I72+I73+I74+I75+I76+I77+I78+I79+I53+I80</f>
        <v>4708.000000000001</v>
      </c>
      <c r="J32" s="48">
        <f>J40+J41+J42+J43+J44+J45+J47+J48+J49+J50+J51+J52+J54+J55+J56+J58+J59+J60+J61+J62+J63+J64+J65+J66+J67+J68+J69+J70+J71+J72+J73+J74+J75+J76+J77+J78+J79</f>
        <v>40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8">
        <v>43100</v>
      </c>
      <c r="F33" s="48" t="e">
        <f>SUM(H33:J33)</f>
        <v>#REF!</v>
      </c>
      <c r="G33" s="48"/>
      <c r="H33" s="48"/>
      <c r="I33" s="48" t="e">
        <f>I41+I42+I48+I64+I69+#REF!+I76+I61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8">
        <v>43100</v>
      </c>
      <c r="F34" s="48">
        <f>SUM(H34:J34)</f>
        <v>32.6</v>
      </c>
      <c r="G34" s="48"/>
      <c r="H34" s="48"/>
      <c r="I34" s="48">
        <f>I49+I65+I70+I77+I62</f>
        <v>32.6</v>
      </c>
      <c r="J34" s="48"/>
    </row>
    <row r="35" spans="1:10" ht="121.5" customHeight="1">
      <c r="A35" s="67" t="s">
        <v>72</v>
      </c>
      <c r="B35" s="44" t="s">
        <v>78</v>
      </c>
      <c r="C35" s="42" t="s">
        <v>214</v>
      </c>
      <c r="D35" s="16" t="s">
        <v>94</v>
      </c>
      <c r="E35" s="88">
        <v>43100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214</v>
      </c>
      <c r="D36" s="16" t="s">
        <v>94</v>
      </c>
      <c r="E36" s="88">
        <v>43100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78" t="s">
        <v>80</v>
      </c>
      <c r="C37" s="42" t="s">
        <v>214</v>
      </c>
      <c r="D37" s="16" t="s">
        <v>94</v>
      </c>
      <c r="E37" s="88">
        <v>43100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88">
        <v>43100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88">
        <v>43100</v>
      </c>
      <c r="F39" s="47"/>
      <c r="G39" s="47"/>
      <c r="H39" s="47"/>
      <c r="I39" s="47"/>
      <c r="J39" s="47"/>
    </row>
    <row r="40" spans="1:10" ht="180" customHeight="1">
      <c r="A40" s="19" t="s">
        <v>174</v>
      </c>
      <c r="B40" s="6" t="s">
        <v>81</v>
      </c>
      <c r="C40" s="20" t="s">
        <v>213</v>
      </c>
      <c r="D40" s="16" t="s">
        <v>89</v>
      </c>
      <c r="E40" s="88">
        <v>43100</v>
      </c>
      <c r="F40" s="48">
        <f aca="true" t="shared" si="1" ref="F40:F55">SUM(G40:J40)</f>
        <v>1079.8</v>
      </c>
      <c r="G40" s="47"/>
      <c r="H40" s="47"/>
      <c r="I40" s="47">
        <v>1079.8</v>
      </c>
      <c r="J40" s="47"/>
    </row>
    <row r="41" spans="1:10" ht="105.75" customHeight="1">
      <c r="A41" s="19" t="s">
        <v>175</v>
      </c>
      <c r="B41" s="6" t="s">
        <v>82</v>
      </c>
      <c r="C41" s="21" t="s">
        <v>222</v>
      </c>
      <c r="D41" s="16" t="s">
        <v>90</v>
      </c>
      <c r="E41" s="88">
        <v>43100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176</v>
      </c>
      <c r="B42" s="6" t="s">
        <v>83</v>
      </c>
      <c r="C42" s="21" t="s">
        <v>222</v>
      </c>
      <c r="D42" s="16" t="s">
        <v>91</v>
      </c>
      <c r="E42" s="88">
        <v>43100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177</v>
      </c>
      <c r="B43" s="72" t="s">
        <v>84</v>
      </c>
      <c r="C43" s="20" t="s">
        <v>213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177</v>
      </c>
      <c r="B44" s="62" t="s">
        <v>163</v>
      </c>
      <c r="C44" s="20" t="s">
        <v>213</v>
      </c>
      <c r="D44" s="16" t="s">
        <v>87</v>
      </c>
      <c r="E44" s="4">
        <v>43008</v>
      </c>
      <c r="F44" s="48">
        <f t="shared" si="1"/>
        <v>1051.2</v>
      </c>
      <c r="G44" s="47"/>
      <c r="H44" s="47"/>
      <c r="I44" s="47">
        <v>1051.2</v>
      </c>
      <c r="J44" s="47"/>
    </row>
    <row r="45" spans="1:10" ht="75">
      <c r="A45" s="81" t="s">
        <v>178</v>
      </c>
      <c r="B45" s="79" t="s">
        <v>88</v>
      </c>
      <c r="C45" s="20" t="s">
        <v>213</v>
      </c>
      <c r="D45" s="16" t="s">
        <v>92</v>
      </c>
      <c r="E45" s="4">
        <v>43100</v>
      </c>
      <c r="F45" s="48">
        <f t="shared" si="1"/>
        <v>918</v>
      </c>
      <c r="G45" s="47"/>
      <c r="H45" s="47"/>
      <c r="I45" s="47">
        <v>918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101" t="s">
        <v>179</v>
      </c>
      <c r="B47" s="118" t="s">
        <v>98</v>
      </c>
      <c r="C47" s="42" t="s">
        <v>214</v>
      </c>
      <c r="D47" s="106" t="s">
        <v>99</v>
      </c>
      <c r="E47" s="13">
        <v>42947</v>
      </c>
      <c r="F47" s="48">
        <f t="shared" si="1"/>
        <v>828.1</v>
      </c>
      <c r="G47" s="47"/>
      <c r="H47" s="47"/>
      <c r="I47" s="47">
        <v>828.1</v>
      </c>
      <c r="J47" s="47"/>
    </row>
    <row r="48" spans="1:10" ht="61.5" customHeight="1">
      <c r="A48" s="102"/>
      <c r="B48" s="119"/>
      <c r="C48" s="21" t="s">
        <v>222</v>
      </c>
      <c r="D48" s="121"/>
      <c r="E48" s="13"/>
      <c r="F48" s="48">
        <f t="shared" si="1"/>
        <v>46</v>
      </c>
      <c r="G48" s="47"/>
      <c r="H48" s="47"/>
      <c r="I48" s="47">
        <v>6</v>
      </c>
      <c r="J48" s="47">
        <v>40</v>
      </c>
    </row>
    <row r="49" spans="1:10" ht="62.25" customHeight="1">
      <c r="A49" s="103"/>
      <c r="B49" s="120"/>
      <c r="C49" s="20" t="s">
        <v>215</v>
      </c>
      <c r="D49" s="107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35" customHeight="1">
      <c r="A50" s="19" t="s">
        <v>180</v>
      </c>
      <c r="B50" s="28" t="s">
        <v>244</v>
      </c>
      <c r="C50" s="42" t="s">
        <v>214</v>
      </c>
      <c r="D50" s="16" t="s">
        <v>100</v>
      </c>
      <c r="E50" s="88">
        <v>43100</v>
      </c>
      <c r="F50" s="48">
        <f t="shared" si="1"/>
        <v>252.5</v>
      </c>
      <c r="G50" s="47"/>
      <c r="H50" s="47"/>
      <c r="I50" s="47">
        <v>252.5</v>
      </c>
      <c r="J50" s="47"/>
    </row>
    <row r="51" spans="1:10" ht="60">
      <c r="A51" s="19" t="s">
        <v>181</v>
      </c>
      <c r="B51" s="28" t="s">
        <v>130</v>
      </c>
      <c r="C51" s="42" t="s">
        <v>214</v>
      </c>
      <c r="D51" s="41" t="s">
        <v>124</v>
      </c>
      <c r="E51" s="88">
        <v>43100</v>
      </c>
      <c r="F51" s="48">
        <f t="shared" si="1"/>
        <v>24.7</v>
      </c>
      <c r="G51" s="47"/>
      <c r="H51" s="47"/>
      <c r="I51" s="47">
        <v>24.7</v>
      </c>
      <c r="J51" s="47"/>
    </row>
    <row r="52" spans="1:10" ht="75" customHeight="1">
      <c r="A52" s="19" t="s">
        <v>182</v>
      </c>
      <c r="B52" s="28" t="s">
        <v>131</v>
      </c>
      <c r="C52" s="42" t="s">
        <v>214</v>
      </c>
      <c r="D52" s="27" t="s">
        <v>100</v>
      </c>
      <c r="E52" s="88">
        <v>43100</v>
      </c>
      <c r="F52" s="48">
        <f t="shared" si="1"/>
        <v>90</v>
      </c>
      <c r="G52" s="47"/>
      <c r="H52" s="47"/>
      <c r="I52" s="47">
        <v>90</v>
      </c>
      <c r="J52" s="47"/>
    </row>
    <row r="53" spans="1:10" ht="105" customHeight="1" hidden="1">
      <c r="A53" s="19" t="s">
        <v>183</v>
      </c>
      <c r="B53" s="28" t="s">
        <v>240</v>
      </c>
      <c r="C53" s="42" t="s">
        <v>214</v>
      </c>
      <c r="D53" s="27" t="s">
        <v>100</v>
      </c>
      <c r="E53" s="88">
        <v>43100</v>
      </c>
      <c r="F53" s="48">
        <f>SUM(G53:J53)</f>
        <v>0</v>
      </c>
      <c r="G53" s="47"/>
      <c r="H53" s="47"/>
      <c r="I53" s="47"/>
      <c r="J53" s="47"/>
    </row>
    <row r="54" spans="1:10" ht="90">
      <c r="A54" s="19" t="s">
        <v>183</v>
      </c>
      <c r="B54" s="6" t="s">
        <v>101</v>
      </c>
      <c r="C54" s="42" t="s">
        <v>214</v>
      </c>
      <c r="D54" s="16" t="s">
        <v>102</v>
      </c>
      <c r="E54" s="13">
        <v>43039</v>
      </c>
      <c r="F54" s="48">
        <f t="shared" si="1"/>
        <v>18</v>
      </c>
      <c r="G54" s="47"/>
      <c r="H54" s="47"/>
      <c r="I54" s="47">
        <v>18</v>
      </c>
      <c r="J54" s="47"/>
    </row>
    <row r="55" spans="1:10" ht="75.75" customHeight="1">
      <c r="A55" s="89" t="s">
        <v>184</v>
      </c>
      <c r="B55" s="77" t="s">
        <v>103</v>
      </c>
      <c r="C55" s="42" t="s">
        <v>214</v>
      </c>
      <c r="D55" s="16" t="s">
        <v>104</v>
      </c>
      <c r="E55" s="4">
        <v>43100</v>
      </c>
      <c r="F55" s="48">
        <f t="shared" si="1"/>
        <v>20</v>
      </c>
      <c r="G55" s="47"/>
      <c r="H55" s="47"/>
      <c r="I55" s="47">
        <v>20</v>
      </c>
      <c r="J55" s="47"/>
    </row>
    <row r="56" spans="1:10" ht="120" customHeight="1">
      <c r="A56" s="19" t="s">
        <v>185</v>
      </c>
      <c r="B56" s="94" t="s">
        <v>246</v>
      </c>
      <c r="C56" s="42" t="s">
        <v>214</v>
      </c>
      <c r="D56" s="12" t="s">
        <v>46</v>
      </c>
      <c r="E56" s="13">
        <v>43100</v>
      </c>
      <c r="F56" s="48">
        <f>SUM(G56:J56)</f>
        <v>1.1</v>
      </c>
      <c r="G56" s="47"/>
      <c r="H56" s="47"/>
      <c r="I56" s="47">
        <v>1.1</v>
      </c>
      <c r="J56" s="47"/>
    </row>
    <row r="57" spans="1:10" ht="44.25" customHeight="1">
      <c r="A57" s="17"/>
      <c r="B57" s="33" t="s">
        <v>120</v>
      </c>
      <c r="C57" s="80"/>
      <c r="D57" s="38"/>
      <c r="E57" s="18"/>
      <c r="F57" s="49"/>
      <c r="G57" s="49"/>
      <c r="H57" s="49"/>
      <c r="I57" s="49"/>
      <c r="J57" s="49"/>
    </row>
    <row r="58" spans="1:10" ht="60">
      <c r="A58" s="29" t="s">
        <v>186</v>
      </c>
      <c r="B58" s="23" t="s">
        <v>105</v>
      </c>
      <c r="C58" s="84" t="s">
        <v>214</v>
      </c>
      <c r="D58" s="30" t="s">
        <v>46</v>
      </c>
      <c r="E58" s="31">
        <v>42794</v>
      </c>
      <c r="F58" s="75">
        <f aca="true" t="shared" si="2" ref="F58:F109">SUM(G58:J58)</f>
        <v>27.3</v>
      </c>
      <c r="G58" s="50"/>
      <c r="H58" s="50"/>
      <c r="I58" s="50">
        <v>27.3</v>
      </c>
      <c r="J58" s="50"/>
    </row>
    <row r="59" spans="1:10" ht="59.25" customHeight="1">
      <c r="A59" s="19" t="s">
        <v>187</v>
      </c>
      <c r="B59" s="6" t="s">
        <v>106</v>
      </c>
      <c r="C59" s="42" t="s">
        <v>214</v>
      </c>
      <c r="D59" s="12" t="s">
        <v>46</v>
      </c>
      <c r="E59" s="13">
        <v>42794</v>
      </c>
      <c r="F59" s="48">
        <f t="shared" si="2"/>
        <v>14.3</v>
      </c>
      <c r="G59" s="47"/>
      <c r="H59" s="47"/>
      <c r="I59" s="47">
        <v>14.3</v>
      </c>
      <c r="J59" s="47"/>
    </row>
    <row r="60" spans="1:10" ht="60" customHeight="1">
      <c r="A60" s="19" t="s">
        <v>224</v>
      </c>
      <c r="B60" s="6" t="s">
        <v>107</v>
      </c>
      <c r="C60" s="42" t="s">
        <v>214</v>
      </c>
      <c r="D60" s="12" t="s">
        <v>46</v>
      </c>
      <c r="E60" s="13">
        <v>42886</v>
      </c>
      <c r="F60" s="48">
        <f t="shared" si="2"/>
        <v>36.2</v>
      </c>
      <c r="G60" s="47"/>
      <c r="H60" s="47"/>
      <c r="I60" s="47">
        <v>36.2</v>
      </c>
      <c r="J60" s="47"/>
    </row>
    <row r="61" spans="1:10" ht="60" customHeight="1">
      <c r="A61" s="101" t="s">
        <v>188</v>
      </c>
      <c r="B61" s="96" t="s">
        <v>109</v>
      </c>
      <c r="C61" s="21" t="s">
        <v>222</v>
      </c>
      <c r="D61" s="122" t="s">
        <v>199</v>
      </c>
      <c r="E61" s="104">
        <v>42916</v>
      </c>
      <c r="F61" s="48">
        <f t="shared" si="2"/>
        <v>11.6</v>
      </c>
      <c r="G61" s="47"/>
      <c r="H61" s="47"/>
      <c r="I61" s="47">
        <v>11.6</v>
      </c>
      <c r="J61" s="47"/>
    </row>
    <row r="62" spans="1:10" ht="60" customHeight="1">
      <c r="A62" s="103"/>
      <c r="B62" s="97"/>
      <c r="C62" s="20" t="s">
        <v>215</v>
      </c>
      <c r="D62" s="123"/>
      <c r="E62" s="105"/>
      <c r="F62" s="48">
        <f t="shared" si="2"/>
        <v>11.6</v>
      </c>
      <c r="G62" s="47"/>
      <c r="H62" s="47"/>
      <c r="I62" s="47">
        <v>11.6</v>
      </c>
      <c r="J62" s="47"/>
    </row>
    <row r="63" spans="1:10" ht="61.5" customHeight="1" hidden="1">
      <c r="A63" s="101" t="s">
        <v>189</v>
      </c>
      <c r="B63" s="96" t="s">
        <v>108</v>
      </c>
      <c r="C63" s="42" t="s">
        <v>214</v>
      </c>
      <c r="D63" s="96" t="s">
        <v>46</v>
      </c>
      <c r="E63" s="104">
        <v>42947</v>
      </c>
      <c r="F63" s="48">
        <f t="shared" si="2"/>
        <v>0</v>
      </c>
      <c r="G63" s="47"/>
      <c r="H63" s="47"/>
      <c r="I63" s="47"/>
      <c r="J63" s="47"/>
    </row>
    <row r="64" spans="1:10" ht="59.25" customHeight="1">
      <c r="A64" s="102"/>
      <c r="B64" s="110"/>
      <c r="C64" s="21" t="s">
        <v>222</v>
      </c>
      <c r="D64" s="110"/>
      <c r="E64" s="111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60.75" customHeight="1">
      <c r="A65" s="103"/>
      <c r="B65" s="97"/>
      <c r="C65" s="20" t="s">
        <v>215</v>
      </c>
      <c r="D65" s="97"/>
      <c r="E65" s="105"/>
      <c r="F65" s="48">
        <f t="shared" si="2"/>
        <v>5</v>
      </c>
      <c r="G65" s="47"/>
      <c r="H65" s="47"/>
      <c r="I65" s="47">
        <f>3.4+1.6</f>
        <v>5</v>
      </c>
      <c r="J65" s="47"/>
    </row>
    <row r="66" spans="1:10" ht="75">
      <c r="A66" s="19" t="s">
        <v>190</v>
      </c>
      <c r="B66" s="6" t="s">
        <v>110</v>
      </c>
      <c r="C66" s="42" t="s">
        <v>214</v>
      </c>
      <c r="D66" s="12" t="s">
        <v>46</v>
      </c>
      <c r="E66" s="13">
        <v>43008</v>
      </c>
      <c r="F66" s="48">
        <f t="shared" si="2"/>
        <v>25</v>
      </c>
      <c r="G66" s="47"/>
      <c r="H66" s="47"/>
      <c r="I66" s="47">
        <v>25</v>
      </c>
      <c r="J66" s="47"/>
    </row>
    <row r="67" spans="1:10" ht="59.25" customHeight="1">
      <c r="A67" s="19" t="s">
        <v>191</v>
      </c>
      <c r="B67" s="6" t="s">
        <v>111</v>
      </c>
      <c r="C67" s="42" t="s">
        <v>214</v>
      </c>
      <c r="D67" s="12" t="s">
        <v>46</v>
      </c>
      <c r="E67" s="13">
        <v>43039</v>
      </c>
      <c r="F67" s="48">
        <f t="shared" si="2"/>
        <v>13.4</v>
      </c>
      <c r="G67" s="47"/>
      <c r="H67" s="47"/>
      <c r="I67" s="47">
        <v>13.4</v>
      </c>
      <c r="J67" s="47"/>
    </row>
    <row r="68" spans="1:10" ht="60" customHeight="1" hidden="1">
      <c r="A68" s="101" t="s">
        <v>192</v>
      </c>
      <c r="B68" s="96" t="s">
        <v>112</v>
      </c>
      <c r="C68" s="42" t="s">
        <v>214</v>
      </c>
      <c r="D68" s="96" t="s">
        <v>46</v>
      </c>
      <c r="E68" s="104">
        <v>43039</v>
      </c>
      <c r="F68" s="48">
        <f t="shared" si="2"/>
        <v>0</v>
      </c>
      <c r="G68" s="47"/>
      <c r="H68" s="47"/>
      <c r="I68" s="47"/>
      <c r="J68" s="47"/>
    </row>
    <row r="69" spans="1:10" ht="62.25" customHeight="1">
      <c r="A69" s="102"/>
      <c r="B69" s="110"/>
      <c r="C69" s="21" t="s">
        <v>222</v>
      </c>
      <c r="D69" s="110"/>
      <c r="E69" s="111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 customHeight="1">
      <c r="A70" s="103"/>
      <c r="B70" s="97"/>
      <c r="C70" s="20" t="s">
        <v>215</v>
      </c>
      <c r="D70" s="97"/>
      <c r="E70" s="105"/>
      <c r="F70" s="48">
        <f t="shared" si="2"/>
        <v>5</v>
      </c>
      <c r="G70" s="47"/>
      <c r="H70" s="47"/>
      <c r="I70" s="47">
        <f>5</f>
        <v>5</v>
      </c>
      <c r="J70" s="47"/>
    </row>
    <row r="71" spans="1:10" ht="60">
      <c r="A71" s="19" t="s">
        <v>193</v>
      </c>
      <c r="B71" s="6" t="s">
        <v>113</v>
      </c>
      <c r="C71" s="42" t="s">
        <v>214</v>
      </c>
      <c r="D71" s="12" t="s">
        <v>46</v>
      </c>
      <c r="E71" s="13">
        <v>43069</v>
      </c>
      <c r="F71" s="48">
        <f t="shared" si="2"/>
        <v>3.8</v>
      </c>
      <c r="G71" s="47"/>
      <c r="H71" s="47"/>
      <c r="I71" s="47">
        <v>3.8</v>
      </c>
      <c r="J71" s="47"/>
    </row>
    <row r="72" spans="1:10" ht="60" hidden="1">
      <c r="A72" s="19"/>
      <c r="B72" s="66" t="s">
        <v>172</v>
      </c>
      <c r="C72" s="42" t="s">
        <v>214</v>
      </c>
      <c r="D72" s="12" t="s">
        <v>46</v>
      </c>
      <c r="E72" s="25">
        <v>42185</v>
      </c>
      <c r="F72" s="48">
        <f t="shared" si="2"/>
        <v>0</v>
      </c>
      <c r="G72" s="47"/>
      <c r="H72" s="47"/>
      <c r="I72" s="47"/>
      <c r="J72" s="47"/>
    </row>
    <row r="73" spans="1:10" ht="60" customHeight="1">
      <c r="A73" s="93" t="s">
        <v>194</v>
      </c>
      <c r="B73" s="83" t="s">
        <v>114</v>
      </c>
      <c r="C73" s="42" t="s">
        <v>214</v>
      </c>
      <c r="D73" s="83" t="s">
        <v>46</v>
      </c>
      <c r="E73" s="82">
        <v>43100</v>
      </c>
      <c r="F73" s="48">
        <f t="shared" si="2"/>
        <v>12.7</v>
      </c>
      <c r="G73" s="47"/>
      <c r="H73" s="47"/>
      <c r="I73" s="47">
        <v>12.7</v>
      </c>
      <c r="J73" s="47"/>
    </row>
    <row r="74" spans="1:10" ht="73.5" customHeight="1" hidden="1">
      <c r="A74" s="81" t="s">
        <v>196</v>
      </c>
      <c r="B74" s="83" t="s">
        <v>115</v>
      </c>
      <c r="C74" s="20" t="s">
        <v>213</v>
      </c>
      <c r="D74" s="16" t="s">
        <v>119</v>
      </c>
      <c r="E74" s="69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60" customHeight="1">
      <c r="A75" s="100" t="s">
        <v>195</v>
      </c>
      <c r="B75" s="98" t="s">
        <v>116</v>
      </c>
      <c r="C75" s="42" t="s">
        <v>214</v>
      </c>
      <c r="D75" s="98" t="s">
        <v>46</v>
      </c>
      <c r="E75" s="99">
        <v>43100</v>
      </c>
      <c r="F75" s="48">
        <f t="shared" si="2"/>
        <v>9.8</v>
      </c>
      <c r="G75" s="47"/>
      <c r="H75" s="47"/>
      <c r="I75" s="47">
        <v>9.8</v>
      </c>
      <c r="J75" s="47"/>
    </row>
    <row r="76" spans="1:10" ht="59.25" customHeight="1">
      <c r="A76" s="100"/>
      <c r="B76" s="98"/>
      <c r="C76" s="21" t="s">
        <v>222</v>
      </c>
      <c r="D76" s="98"/>
      <c r="E76" s="99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61.5" customHeight="1">
      <c r="A77" s="100"/>
      <c r="B77" s="98"/>
      <c r="C77" s="20" t="s">
        <v>215</v>
      </c>
      <c r="D77" s="98"/>
      <c r="E77" s="99"/>
      <c r="F77" s="48">
        <f t="shared" si="2"/>
        <v>5</v>
      </c>
      <c r="G77" s="47"/>
      <c r="H77" s="47"/>
      <c r="I77" s="47">
        <f>5</f>
        <v>5</v>
      </c>
      <c r="J77" s="47"/>
    </row>
    <row r="78" spans="1:10" ht="58.5" customHeight="1">
      <c r="A78" s="19" t="s">
        <v>196</v>
      </c>
      <c r="B78" s="6" t="s">
        <v>117</v>
      </c>
      <c r="C78" s="42" t="s">
        <v>214</v>
      </c>
      <c r="D78" s="12" t="s">
        <v>46</v>
      </c>
      <c r="E78" s="13">
        <v>43100</v>
      </c>
      <c r="F78" s="48">
        <f t="shared" si="2"/>
        <v>2.2</v>
      </c>
      <c r="G78" s="47"/>
      <c r="H78" s="47"/>
      <c r="I78" s="47">
        <v>2.2</v>
      </c>
      <c r="J78" s="47"/>
    </row>
    <row r="79" spans="1:10" ht="60">
      <c r="A79" s="19" t="s">
        <v>245</v>
      </c>
      <c r="B79" s="92" t="s">
        <v>118</v>
      </c>
      <c r="C79" s="42" t="s">
        <v>214</v>
      </c>
      <c r="D79" s="12" t="s">
        <v>46</v>
      </c>
      <c r="E79" s="13">
        <v>43100</v>
      </c>
      <c r="F79" s="48">
        <f t="shared" si="2"/>
        <v>21.8</v>
      </c>
      <c r="G79" s="47"/>
      <c r="H79" s="47"/>
      <c r="I79" s="47">
        <v>21.8</v>
      </c>
      <c r="J79" s="47"/>
    </row>
    <row r="80" spans="1:10" ht="107.25" customHeight="1" hidden="1">
      <c r="A80" s="19" t="s">
        <v>245</v>
      </c>
      <c r="B80" s="92" t="s">
        <v>246</v>
      </c>
      <c r="C80" s="42" t="s">
        <v>214</v>
      </c>
      <c r="D80" s="12" t="s">
        <v>46</v>
      </c>
      <c r="E80" s="13">
        <v>43100</v>
      </c>
      <c r="F80" s="48">
        <f>SUM(G80:J80)</f>
        <v>0</v>
      </c>
      <c r="G80" s="47"/>
      <c r="H80" s="47"/>
      <c r="I80" s="47"/>
      <c r="J80" s="47"/>
    </row>
    <row r="81" spans="1:10" ht="75">
      <c r="A81" s="19" t="s">
        <v>31</v>
      </c>
      <c r="B81" s="74" t="s">
        <v>202</v>
      </c>
      <c r="C81" s="95" t="s">
        <v>248</v>
      </c>
      <c r="D81" s="12" t="s">
        <v>46</v>
      </c>
      <c r="E81" s="13">
        <v>43100</v>
      </c>
      <c r="F81" s="48">
        <f t="shared" si="2"/>
        <v>9327.4</v>
      </c>
      <c r="G81" s="47">
        <v>9327.4</v>
      </c>
      <c r="H81" s="47"/>
      <c r="I81" s="47"/>
      <c r="J81" s="47"/>
    </row>
    <row r="82" spans="1:10" ht="60">
      <c r="A82" s="19" t="s">
        <v>32</v>
      </c>
      <c r="B82" s="74" t="s">
        <v>209</v>
      </c>
      <c r="C82" s="42" t="s">
        <v>214</v>
      </c>
      <c r="D82" s="12" t="s">
        <v>46</v>
      </c>
      <c r="E82" s="13">
        <v>43100</v>
      </c>
      <c r="F82" s="48">
        <f t="shared" si="2"/>
        <v>10693.4</v>
      </c>
      <c r="G82" s="47">
        <v>10693.4</v>
      </c>
      <c r="H82" s="47"/>
      <c r="I82" s="47"/>
      <c r="J82" s="47"/>
    </row>
    <row r="83" spans="1:10" ht="45">
      <c r="A83" s="19" t="s">
        <v>169</v>
      </c>
      <c r="B83" s="73" t="s">
        <v>201</v>
      </c>
      <c r="C83" s="81" t="s">
        <v>221</v>
      </c>
      <c r="D83" s="14" t="s">
        <v>64</v>
      </c>
      <c r="E83" s="13">
        <v>43100</v>
      </c>
      <c r="F83" s="48">
        <f>SUM(G83:J83)</f>
        <v>37863.3</v>
      </c>
      <c r="G83" s="47">
        <f>SUM(G84:G86)</f>
        <v>0</v>
      </c>
      <c r="H83" s="48">
        <f>SUM(H84:H87)</f>
        <v>32790.8</v>
      </c>
      <c r="I83" s="48">
        <f>SUM(I84:I88)</f>
        <v>5072.5</v>
      </c>
      <c r="J83" s="47">
        <f>SUM(J84:J86)</f>
        <v>0</v>
      </c>
    </row>
    <row r="84" spans="1:10" ht="45">
      <c r="A84" s="19" t="s">
        <v>203</v>
      </c>
      <c r="B84" s="86" t="s">
        <v>238</v>
      </c>
      <c r="C84" s="81" t="s">
        <v>221</v>
      </c>
      <c r="D84" s="14" t="s">
        <v>64</v>
      </c>
      <c r="E84" s="13">
        <v>43100</v>
      </c>
      <c r="F84" s="48">
        <f t="shared" si="2"/>
        <v>359.1</v>
      </c>
      <c r="G84" s="47"/>
      <c r="H84" s="47">
        <v>0</v>
      </c>
      <c r="I84" s="47">
        <v>359.1</v>
      </c>
      <c r="J84" s="47"/>
    </row>
    <row r="85" spans="1:10" ht="45">
      <c r="A85" s="19" t="s">
        <v>204</v>
      </c>
      <c r="B85" s="6" t="s">
        <v>63</v>
      </c>
      <c r="C85" s="81" t="s">
        <v>221</v>
      </c>
      <c r="D85" s="14" t="s">
        <v>64</v>
      </c>
      <c r="E85" s="13">
        <v>43100</v>
      </c>
      <c r="F85" s="48">
        <f t="shared" si="2"/>
        <v>31772.300000000003</v>
      </c>
      <c r="G85" s="47"/>
      <c r="H85" s="47">
        <v>28672.9</v>
      </c>
      <c r="I85" s="47">
        <v>3099.4</v>
      </c>
      <c r="J85" s="47"/>
    </row>
    <row r="86" spans="1:10" ht="210" customHeight="1">
      <c r="A86" s="19" t="s">
        <v>205</v>
      </c>
      <c r="B86" s="60" t="s">
        <v>156</v>
      </c>
      <c r="C86" s="20" t="s">
        <v>223</v>
      </c>
      <c r="D86" s="14" t="s">
        <v>64</v>
      </c>
      <c r="E86" s="13">
        <v>43100</v>
      </c>
      <c r="F86" s="48">
        <f t="shared" si="2"/>
        <v>4161.9</v>
      </c>
      <c r="G86" s="47"/>
      <c r="H86" s="47">
        <f>2398.6+599.9</f>
        <v>2998.5</v>
      </c>
      <c r="I86" s="47">
        <f>1114.9+3.6+44.9</f>
        <v>1163.4</v>
      </c>
      <c r="J86" s="47"/>
    </row>
    <row r="87" spans="1:10" ht="107.25" customHeight="1">
      <c r="A87" s="19" t="s">
        <v>239</v>
      </c>
      <c r="B87" s="35" t="s">
        <v>242</v>
      </c>
      <c r="C87" s="91" t="s">
        <v>243</v>
      </c>
      <c r="D87" s="14" t="s">
        <v>64</v>
      </c>
      <c r="E87" s="13">
        <v>43070</v>
      </c>
      <c r="F87" s="48">
        <f t="shared" si="2"/>
        <v>1570</v>
      </c>
      <c r="G87" s="47"/>
      <c r="H87" s="47">
        <v>1119.4</v>
      </c>
      <c r="I87" s="47">
        <v>450.6</v>
      </c>
      <c r="J87" s="47"/>
    </row>
    <row r="88" spans="1:10" ht="60" hidden="1">
      <c r="A88" s="19" t="s">
        <v>239</v>
      </c>
      <c r="B88" s="35" t="s">
        <v>164</v>
      </c>
      <c r="C88" s="87" t="s">
        <v>221</v>
      </c>
      <c r="D88" s="14" t="s">
        <v>64</v>
      </c>
      <c r="E88" s="13">
        <v>43100</v>
      </c>
      <c r="F88" s="48">
        <f t="shared" si="2"/>
        <v>0</v>
      </c>
      <c r="G88" s="47"/>
      <c r="H88" s="47"/>
      <c r="I88" s="47"/>
      <c r="J88" s="47"/>
    </row>
    <row r="89" spans="1:10" ht="75">
      <c r="A89" s="19" t="s">
        <v>200</v>
      </c>
      <c r="B89" s="73" t="s">
        <v>206</v>
      </c>
      <c r="C89" s="20" t="s">
        <v>216</v>
      </c>
      <c r="D89" s="14" t="s">
        <v>64</v>
      </c>
      <c r="E89" s="13">
        <v>43100</v>
      </c>
      <c r="F89" s="48">
        <f t="shared" si="2"/>
        <v>20</v>
      </c>
      <c r="G89" s="47"/>
      <c r="H89" s="47"/>
      <c r="I89" s="47">
        <v>20</v>
      </c>
      <c r="J89" s="47"/>
    </row>
    <row r="90" spans="1:10" ht="45.75" customHeight="1" hidden="1">
      <c r="A90" s="53" t="s">
        <v>32</v>
      </c>
      <c r="B90" s="55" t="s">
        <v>33</v>
      </c>
      <c r="C90" s="54" t="s">
        <v>168</v>
      </c>
      <c r="D90" s="57" t="s">
        <v>64</v>
      </c>
      <c r="E90" s="13">
        <v>42735</v>
      </c>
      <c r="F90" s="48">
        <f t="shared" si="2"/>
        <v>0</v>
      </c>
      <c r="G90" s="56"/>
      <c r="H90" s="56"/>
      <c r="I90" s="56"/>
      <c r="J90" s="56"/>
    </row>
    <row r="91" spans="1:10" ht="75">
      <c r="A91" s="19" t="s">
        <v>207</v>
      </c>
      <c r="B91" s="73" t="s">
        <v>208</v>
      </c>
      <c r="C91" s="20" t="s">
        <v>216</v>
      </c>
      <c r="D91" s="14" t="s">
        <v>54</v>
      </c>
      <c r="E91" s="13">
        <v>43100</v>
      </c>
      <c r="F91" s="48">
        <f t="shared" si="2"/>
        <v>153.3</v>
      </c>
      <c r="G91" s="47"/>
      <c r="H91" s="47"/>
      <c r="I91" s="47">
        <f>156.9-3.6</f>
        <v>153.3</v>
      </c>
      <c r="J91" s="47"/>
    </row>
    <row r="92" spans="1:10" ht="45" hidden="1">
      <c r="A92" s="17" t="s">
        <v>161</v>
      </c>
      <c r="B92" s="64" t="s">
        <v>160</v>
      </c>
      <c r="C92" s="20" t="s">
        <v>44</v>
      </c>
      <c r="D92" s="14" t="s">
        <v>54</v>
      </c>
      <c r="E92" s="13">
        <v>42004</v>
      </c>
      <c r="F92" s="48">
        <f t="shared" si="2"/>
        <v>0</v>
      </c>
      <c r="G92" s="48"/>
      <c r="H92" s="48"/>
      <c r="I92" s="48"/>
      <c r="J92" s="47"/>
    </row>
    <row r="93" spans="1:10" ht="45" hidden="1">
      <c r="A93" s="17" t="s">
        <v>162</v>
      </c>
      <c r="B93" s="61" t="s">
        <v>159</v>
      </c>
      <c r="C93" s="20" t="s">
        <v>44</v>
      </c>
      <c r="D93" s="14" t="s">
        <v>54</v>
      </c>
      <c r="E93" s="25">
        <v>41912</v>
      </c>
      <c r="F93" s="48">
        <f t="shared" si="2"/>
        <v>0</v>
      </c>
      <c r="G93" s="48"/>
      <c r="H93" s="48"/>
      <c r="I93" s="48"/>
      <c r="J93" s="47"/>
    </row>
    <row r="94" spans="1:10" ht="45" hidden="1">
      <c r="A94" s="17" t="s">
        <v>169</v>
      </c>
      <c r="B94" s="63" t="s">
        <v>170</v>
      </c>
      <c r="C94" s="24" t="s">
        <v>171</v>
      </c>
      <c r="D94" s="15" t="s">
        <v>64</v>
      </c>
      <c r="E94" s="65">
        <v>42004</v>
      </c>
      <c r="F94" s="48">
        <f t="shared" si="2"/>
        <v>0</v>
      </c>
      <c r="G94" s="48"/>
      <c r="H94" s="48"/>
      <c r="I94" s="48"/>
      <c r="J94" s="47"/>
    </row>
    <row r="95" spans="1:10" ht="61.5" customHeight="1">
      <c r="A95" s="101">
        <v>2</v>
      </c>
      <c r="B95" s="106" t="s">
        <v>34</v>
      </c>
      <c r="C95" s="21" t="s">
        <v>222</v>
      </c>
      <c r="D95" s="96" t="s">
        <v>60</v>
      </c>
      <c r="E95" s="108" t="s">
        <v>4</v>
      </c>
      <c r="F95" s="48">
        <f t="shared" si="2"/>
        <v>61194.2</v>
      </c>
      <c r="G95" s="48">
        <f>G97+G105</f>
        <v>0</v>
      </c>
      <c r="H95" s="48">
        <f aca="true" t="shared" si="3" ref="H95:J96">H97+H105</f>
        <v>52148.5</v>
      </c>
      <c r="I95" s="48">
        <f>I97+I105+I107</f>
        <v>1985.4</v>
      </c>
      <c r="J95" s="48">
        <f>J97+J105</f>
        <v>7060.299999999999</v>
      </c>
    </row>
    <row r="96" spans="1:10" ht="63.75" customHeight="1">
      <c r="A96" s="103"/>
      <c r="B96" s="107"/>
      <c r="C96" s="20" t="s">
        <v>215</v>
      </c>
      <c r="D96" s="97"/>
      <c r="E96" s="109"/>
      <c r="F96" s="48">
        <f t="shared" si="2"/>
        <v>44252.3</v>
      </c>
      <c r="G96" s="48">
        <f>G98+G106</f>
        <v>0</v>
      </c>
      <c r="H96" s="48">
        <f t="shared" si="3"/>
        <v>38911.100000000006</v>
      </c>
      <c r="I96" s="48">
        <f>I98+I106+I108</f>
        <v>541.2</v>
      </c>
      <c r="J96" s="48">
        <f t="shared" si="3"/>
        <v>4800</v>
      </c>
    </row>
    <row r="97" spans="1:10" ht="58.5" customHeight="1">
      <c r="A97" s="101" t="s">
        <v>35</v>
      </c>
      <c r="B97" s="124" t="s">
        <v>210</v>
      </c>
      <c r="C97" s="21" t="s">
        <v>222</v>
      </c>
      <c r="D97" s="96" t="s">
        <v>55</v>
      </c>
      <c r="E97" s="104">
        <v>43100</v>
      </c>
      <c r="F97" s="48">
        <f t="shared" si="2"/>
        <v>61010.4</v>
      </c>
      <c r="G97" s="48">
        <f>SUM(G99:G103)</f>
        <v>0</v>
      </c>
      <c r="H97" s="48">
        <f>H101+H103</f>
        <v>52148.5</v>
      </c>
      <c r="I97" s="48">
        <f>I99+I101+I103</f>
        <v>1849</v>
      </c>
      <c r="J97" s="48">
        <f>J99+J101+J103</f>
        <v>7012.9</v>
      </c>
    </row>
    <row r="98" spans="1:10" ht="59.25" customHeight="1">
      <c r="A98" s="103"/>
      <c r="B98" s="125"/>
      <c r="C98" s="20" t="s">
        <v>215</v>
      </c>
      <c r="D98" s="97"/>
      <c r="E98" s="105"/>
      <c r="F98" s="48">
        <f t="shared" si="2"/>
        <v>44099.40000000001</v>
      </c>
      <c r="G98" s="47">
        <f>G100+G102+G104</f>
        <v>0</v>
      </c>
      <c r="H98" s="47">
        <f>H100+H102+H104</f>
        <v>38911.100000000006</v>
      </c>
      <c r="I98" s="47">
        <f>I100+I102+I104</f>
        <v>390.4</v>
      </c>
      <c r="J98" s="47">
        <f>J100+J102+J104</f>
        <v>4797.9</v>
      </c>
    </row>
    <row r="99" spans="1:10" ht="62.25" customHeight="1">
      <c r="A99" s="101" t="s">
        <v>36</v>
      </c>
      <c r="B99" s="96" t="s">
        <v>71</v>
      </c>
      <c r="C99" s="21" t="s">
        <v>222</v>
      </c>
      <c r="D99" s="96" t="s">
        <v>55</v>
      </c>
      <c r="E99" s="104">
        <v>43100</v>
      </c>
      <c r="F99" s="48">
        <f t="shared" si="2"/>
        <v>954.1</v>
      </c>
      <c r="G99" s="47"/>
      <c r="H99" s="47"/>
      <c r="I99" s="47">
        <v>896</v>
      </c>
      <c r="J99" s="48">
        <v>58.1</v>
      </c>
    </row>
    <row r="100" spans="1:10" ht="62.25" customHeight="1">
      <c r="A100" s="103"/>
      <c r="B100" s="97"/>
      <c r="C100" s="20" t="s">
        <v>215</v>
      </c>
      <c r="D100" s="97"/>
      <c r="E100" s="105"/>
      <c r="F100" s="48">
        <f t="shared" si="2"/>
        <v>5</v>
      </c>
      <c r="G100" s="47"/>
      <c r="H100" s="47"/>
      <c r="I100" s="47">
        <v>1</v>
      </c>
      <c r="J100" s="48">
        <v>4</v>
      </c>
    </row>
    <row r="101" spans="1:10" s="26" customFormat="1" ht="60" customHeight="1">
      <c r="A101" s="101" t="s">
        <v>37</v>
      </c>
      <c r="B101" s="96" t="s">
        <v>63</v>
      </c>
      <c r="C101" s="21" t="s">
        <v>222</v>
      </c>
      <c r="D101" s="96" t="s">
        <v>55</v>
      </c>
      <c r="E101" s="104">
        <v>43100</v>
      </c>
      <c r="F101" s="48">
        <f t="shared" si="2"/>
        <v>55546.5</v>
      </c>
      <c r="G101" s="48"/>
      <c r="H101" s="48">
        <f>49513+3.6</f>
        <v>49516.6</v>
      </c>
      <c r="I101" s="48"/>
      <c r="J101" s="48">
        <v>6029.9</v>
      </c>
    </row>
    <row r="102" spans="1:10" ht="60" customHeight="1">
      <c r="A102" s="103"/>
      <c r="B102" s="97"/>
      <c r="C102" s="20" t="s">
        <v>215</v>
      </c>
      <c r="D102" s="97"/>
      <c r="E102" s="105"/>
      <c r="F102" s="48">
        <f t="shared" si="2"/>
        <v>42200.700000000004</v>
      </c>
      <c r="G102" s="48"/>
      <c r="H102" s="48">
        <f>37953+16.8</f>
        <v>37969.8</v>
      </c>
      <c r="I102" s="48"/>
      <c r="J102" s="48">
        <v>4230.9</v>
      </c>
    </row>
    <row r="103" spans="1:10" ht="60" customHeight="1">
      <c r="A103" s="101" t="s">
        <v>75</v>
      </c>
      <c r="B103" s="96" t="s">
        <v>157</v>
      </c>
      <c r="C103" s="21" t="s">
        <v>222</v>
      </c>
      <c r="D103" s="96" t="s">
        <v>55</v>
      </c>
      <c r="E103" s="104">
        <v>43100</v>
      </c>
      <c r="F103" s="48">
        <f t="shared" si="2"/>
        <v>4509.8</v>
      </c>
      <c r="G103" s="48"/>
      <c r="H103" s="48">
        <v>2631.9</v>
      </c>
      <c r="I103" s="48">
        <f>913+40</f>
        <v>953</v>
      </c>
      <c r="J103" s="48">
        <f>1012.3-47.4-40</f>
        <v>924.9</v>
      </c>
    </row>
    <row r="104" spans="1:10" ht="60" customHeight="1">
      <c r="A104" s="103"/>
      <c r="B104" s="97"/>
      <c r="C104" s="20" t="s">
        <v>215</v>
      </c>
      <c r="D104" s="97"/>
      <c r="E104" s="105"/>
      <c r="F104" s="48">
        <f t="shared" si="2"/>
        <v>1893.6999999999998</v>
      </c>
      <c r="G104" s="47"/>
      <c r="H104" s="47">
        <v>941.3</v>
      </c>
      <c r="I104" s="47">
        <v>389.4</v>
      </c>
      <c r="J104" s="48">
        <v>563</v>
      </c>
    </row>
    <row r="105" spans="1:10" ht="61.5" customHeight="1">
      <c r="A105" s="100" t="s">
        <v>38</v>
      </c>
      <c r="B105" s="96" t="s">
        <v>149</v>
      </c>
      <c r="C105" s="21" t="s">
        <v>222</v>
      </c>
      <c r="D105" s="96" t="s">
        <v>54</v>
      </c>
      <c r="E105" s="104">
        <v>43100</v>
      </c>
      <c r="F105" s="48">
        <f t="shared" si="2"/>
        <v>133.8</v>
      </c>
      <c r="G105" s="47"/>
      <c r="H105" s="47"/>
      <c r="I105" s="47">
        <v>86.4</v>
      </c>
      <c r="J105" s="47">
        <f>45.1+2.3</f>
        <v>47.4</v>
      </c>
    </row>
    <row r="106" spans="1:10" ht="63" customHeight="1">
      <c r="A106" s="100"/>
      <c r="B106" s="97"/>
      <c r="C106" s="20" t="s">
        <v>215</v>
      </c>
      <c r="D106" s="97"/>
      <c r="E106" s="105"/>
      <c r="F106" s="48">
        <f t="shared" si="2"/>
        <v>102.89999999999999</v>
      </c>
      <c r="G106" s="47"/>
      <c r="H106" s="47"/>
      <c r="I106" s="47">
        <v>100.8</v>
      </c>
      <c r="J106" s="47">
        <v>2.1</v>
      </c>
    </row>
    <row r="107" spans="1:10" ht="62.25" customHeight="1">
      <c r="A107" s="101" t="s">
        <v>129</v>
      </c>
      <c r="B107" s="96" t="s">
        <v>150</v>
      </c>
      <c r="C107" s="21" t="s">
        <v>222</v>
      </c>
      <c r="D107" s="96" t="s">
        <v>55</v>
      </c>
      <c r="E107" s="104">
        <v>42947</v>
      </c>
      <c r="F107" s="48">
        <f t="shared" si="2"/>
        <v>50</v>
      </c>
      <c r="G107" s="47"/>
      <c r="H107" s="47"/>
      <c r="I107" s="47">
        <v>50</v>
      </c>
      <c r="J107" s="47"/>
    </row>
    <row r="108" spans="1:10" ht="62.25" customHeight="1">
      <c r="A108" s="103"/>
      <c r="B108" s="97"/>
      <c r="C108" s="20" t="s">
        <v>215</v>
      </c>
      <c r="D108" s="97"/>
      <c r="E108" s="105"/>
      <c r="F108" s="48">
        <f t="shared" si="2"/>
        <v>50</v>
      </c>
      <c r="G108" s="47"/>
      <c r="H108" s="47"/>
      <c r="I108" s="47">
        <v>50</v>
      </c>
      <c r="J108" s="47"/>
    </row>
    <row r="109" spans="1:10" ht="60">
      <c r="A109" s="39" t="s">
        <v>40</v>
      </c>
      <c r="B109" s="12" t="s">
        <v>39</v>
      </c>
      <c r="C109" s="42" t="s">
        <v>214</v>
      </c>
      <c r="D109" s="16" t="s">
        <v>59</v>
      </c>
      <c r="E109" s="4">
        <v>43100</v>
      </c>
      <c r="F109" s="48">
        <f t="shared" si="2"/>
        <v>1006.9</v>
      </c>
      <c r="G109" s="47">
        <f>SUM(G110+G113)+G115+G116+G117+G118+G119+G120</f>
        <v>56.9</v>
      </c>
      <c r="H109" s="47">
        <f>SUM(H110+H113)+H115+H116+H117+H118+H119+H120</f>
        <v>0</v>
      </c>
      <c r="I109" s="47">
        <f>SUM(I110+I113)+I115+I116+I117+I118+I119+I120</f>
        <v>950</v>
      </c>
      <c r="J109" s="47">
        <f>SUM(J110+J113)+J115+J116+J117+J118+J119+J120</f>
        <v>0</v>
      </c>
    </row>
    <row r="110" spans="1:10" ht="105" customHeight="1">
      <c r="A110" s="39" t="s">
        <v>41</v>
      </c>
      <c r="B110" s="59" t="s">
        <v>151</v>
      </c>
      <c r="C110" s="42" t="s">
        <v>214</v>
      </c>
      <c r="D110" s="6" t="s">
        <v>56</v>
      </c>
      <c r="E110" s="90">
        <v>43100</v>
      </c>
      <c r="F110" s="47" t="s">
        <v>76</v>
      </c>
      <c r="G110" s="51"/>
      <c r="H110" s="51"/>
      <c r="I110" s="51"/>
      <c r="J110" s="51"/>
    </row>
    <row r="111" spans="1:10" ht="75" customHeight="1">
      <c r="A111" s="7" t="s">
        <v>65</v>
      </c>
      <c r="B111" s="12" t="s">
        <v>62</v>
      </c>
      <c r="C111" s="42" t="s">
        <v>214</v>
      </c>
      <c r="D111" s="12" t="s">
        <v>66</v>
      </c>
      <c r="E111" s="90">
        <v>43100</v>
      </c>
      <c r="F111" s="47" t="s">
        <v>76</v>
      </c>
      <c r="G111" s="51"/>
      <c r="H111" s="51"/>
      <c r="I111" s="51"/>
      <c r="J111" s="51"/>
    </row>
    <row r="112" spans="1:10" ht="90" customHeight="1">
      <c r="A112" s="7" t="s">
        <v>67</v>
      </c>
      <c r="B112" s="12" t="s">
        <v>68</v>
      </c>
      <c r="C112" s="42" t="s">
        <v>214</v>
      </c>
      <c r="D112" s="12" t="s">
        <v>69</v>
      </c>
      <c r="E112" s="90">
        <v>43100</v>
      </c>
      <c r="F112" s="47" t="s">
        <v>76</v>
      </c>
      <c r="G112" s="51"/>
      <c r="H112" s="51"/>
      <c r="I112" s="51"/>
      <c r="J112" s="51"/>
    </row>
    <row r="113" spans="1:10" ht="121.5" customHeight="1">
      <c r="A113" s="7" t="s">
        <v>42</v>
      </c>
      <c r="B113" s="59" t="s">
        <v>152</v>
      </c>
      <c r="C113" s="21" t="s">
        <v>222</v>
      </c>
      <c r="D113" s="12" t="s">
        <v>57</v>
      </c>
      <c r="E113" s="90">
        <v>43100</v>
      </c>
      <c r="F113" s="48">
        <f aca="true" t="shared" si="4" ref="F113:F121">SUM(G113:J113)</f>
        <v>950</v>
      </c>
      <c r="G113" s="47">
        <v>0</v>
      </c>
      <c r="H113" s="47">
        <v>0</v>
      </c>
      <c r="I113" s="47">
        <v>950</v>
      </c>
      <c r="J113" s="47">
        <v>0</v>
      </c>
    </row>
    <row r="114" spans="1:10" ht="120" hidden="1">
      <c r="A114" s="7" t="s">
        <v>43</v>
      </c>
      <c r="B114" s="12" t="s">
        <v>70</v>
      </c>
      <c r="C114" s="21" t="s">
        <v>222</v>
      </c>
      <c r="D114" s="12" t="s">
        <v>57</v>
      </c>
      <c r="E114" s="69">
        <v>42735</v>
      </c>
      <c r="F114" s="48"/>
      <c r="G114" s="47"/>
      <c r="H114" s="47"/>
      <c r="I114" s="47"/>
      <c r="J114" s="47"/>
    </row>
    <row r="115" spans="1:10" ht="225">
      <c r="A115" s="19" t="s">
        <v>153</v>
      </c>
      <c r="B115" s="60" t="s">
        <v>158</v>
      </c>
      <c r="C115" s="42" t="s">
        <v>214</v>
      </c>
      <c r="D115" s="12" t="s">
        <v>46</v>
      </c>
      <c r="E115" s="90">
        <v>43100</v>
      </c>
      <c r="F115" s="48">
        <f t="shared" si="4"/>
        <v>56.9</v>
      </c>
      <c r="G115" s="47">
        <v>56.9</v>
      </c>
      <c r="H115" s="47"/>
      <c r="I115" s="47"/>
      <c r="J115" s="47"/>
    </row>
    <row r="116" spans="1:10" ht="75" hidden="1">
      <c r="A116" s="19" t="s">
        <v>165</v>
      </c>
      <c r="B116" s="85" t="s">
        <v>230</v>
      </c>
      <c r="C116" s="20" t="s">
        <v>218</v>
      </c>
      <c r="D116" s="12" t="s">
        <v>167</v>
      </c>
      <c r="E116" s="13">
        <v>42735</v>
      </c>
      <c r="F116" s="48">
        <f t="shared" si="4"/>
        <v>0</v>
      </c>
      <c r="G116" s="47"/>
      <c r="H116" s="47"/>
      <c r="I116" s="47"/>
      <c r="J116" s="47"/>
    </row>
    <row r="117" spans="1:10" ht="75" hidden="1">
      <c r="A117" s="19" t="s">
        <v>166</v>
      </c>
      <c r="B117" s="85" t="s">
        <v>231</v>
      </c>
      <c r="C117" s="20" t="s">
        <v>218</v>
      </c>
      <c r="D117" s="12" t="s">
        <v>167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ht="90" hidden="1">
      <c r="A118" s="19" t="s">
        <v>225</v>
      </c>
      <c r="B118" s="85" t="s">
        <v>232</v>
      </c>
      <c r="C118" s="21" t="s">
        <v>222</v>
      </c>
      <c r="D118" s="12" t="s">
        <v>235</v>
      </c>
      <c r="E118" s="13">
        <v>42735</v>
      </c>
      <c r="F118" s="48">
        <f t="shared" si="4"/>
        <v>0</v>
      </c>
      <c r="G118" s="47"/>
      <c r="H118" s="47"/>
      <c r="I118" s="47"/>
      <c r="J118" s="47"/>
    </row>
    <row r="119" spans="1:10" ht="74.25" customHeight="1" hidden="1">
      <c r="A119" s="19" t="s">
        <v>226</v>
      </c>
      <c r="B119" s="85" t="s">
        <v>233</v>
      </c>
      <c r="C119" s="20" t="s">
        <v>228</v>
      </c>
      <c r="D119" s="12" t="s">
        <v>236</v>
      </c>
      <c r="E119" s="13">
        <v>42735</v>
      </c>
      <c r="F119" s="48">
        <f t="shared" si="4"/>
        <v>0</v>
      </c>
      <c r="G119" s="47"/>
      <c r="H119" s="47"/>
      <c r="I119" s="47"/>
      <c r="J119" s="47"/>
    </row>
    <row r="120" spans="1:10" ht="75" hidden="1">
      <c r="A120" s="19" t="s">
        <v>227</v>
      </c>
      <c r="B120" s="85" t="s">
        <v>234</v>
      </c>
      <c r="C120" s="20" t="s">
        <v>229</v>
      </c>
      <c r="D120" s="12" t="s">
        <v>237</v>
      </c>
      <c r="E120" s="13">
        <v>42735</v>
      </c>
      <c r="F120" s="48">
        <f t="shared" si="4"/>
        <v>0</v>
      </c>
      <c r="G120" s="47"/>
      <c r="H120" s="47"/>
      <c r="I120" s="47"/>
      <c r="J120" s="47"/>
    </row>
    <row r="121" spans="1:10" s="26" customFormat="1" ht="31.5" customHeight="1">
      <c r="A121" s="43"/>
      <c r="B121" s="43" t="s">
        <v>58</v>
      </c>
      <c r="C121" s="42"/>
      <c r="D121" s="42"/>
      <c r="E121" s="37" t="s">
        <v>4</v>
      </c>
      <c r="F121" s="48">
        <f t="shared" si="4"/>
        <v>992903.0000000001</v>
      </c>
      <c r="G121" s="48">
        <f>G10+G95+G96+G109</f>
        <v>219939.1</v>
      </c>
      <c r="H121" s="48">
        <f>H10+H95+H96+H109</f>
        <v>732691.4000000001</v>
      </c>
      <c r="I121" s="48">
        <f>I10+I95+I109+I96</f>
        <v>28372.2</v>
      </c>
      <c r="J121" s="48">
        <f>J10+J95+J96+J109</f>
        <v>11900.3</v>
      </c>
    </row>
    <row r="122" ht="13.5" customHeight="1"/>
    <row r="123" spans="2:8" ht="15.75">
      <c r="B123" s="32" t="s">
        <v>219</v>
      </c>
      <c r="C123" s="32"/>
      <c r="D123" s="32"/>
      <c r="E123" s="32"/>
      <c r="F123" s="32"/>
      <c r="G123" s="32"/>
      <c r="H123" s="32" t="s">
        <v>220</v>
      </c>
    </row>
  </sheetData>
  <sheetProtection/>
  <mergeCells count="57">
    <mergeCell ref="D107:D108"/>
    <mergeCell ref="E107:E108"/>
    <mergeCell ref="A107:A108"/>
    <mergeCell ref="B107:B108"/>
    <mergeCell ref="A97:A98"/>
    <mergeCell ref="B97:B98"/>
    <mergeCell ref="A99:A100"/>
    <mergeCell ref="B99:B100"/>
    <mergeCell ref="A101:A102"/>
    <mergeCell ref="E101:E102"/>
    <mergeCell ref="A47:A49"/>
    <mergeCell ref="B47:B49"/>
    <mergeCell ref="D47:D49"/>
    <mergeCell ref="B68:B70"/>
    <mergeCell ref="E68:E70"/>
    <mergeCell ref="A61:A62"/>
    <mergeCell ref="B61:B62"/>
    <mergeCell ref="D61:D62"/>
    <mergeCell ref="E61:E62"/>
    <mergeCell ref="D68:D70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105:A106"/>
    <mergeCell ref="B105:B106"/>
    <mergeCell ref="A103:A104"/>
    <mergeCell ref="B103:B104"/>
    <mergeCell ref="D103:D104"/>
    <mergeCell ref="B101:B102"/>
    <mergeCell ref="D101:D102"/>
    <mergeCell ref="E99:E100"/>
    <mergeCell ref="A95:A96"/>
    <mergeCell ref="A63:A65"/>
    <mergeCell ref="B95:B96"/>
    <mergeCell ref="D95:D96"/>
    <mergeCell ref="B75:B77"/>
    <mergeCell ref="E95:E96"/>
    <mergeCell ref="B63:B65"/>
    <mergeCell ref="D63:D65"/>
    <mergeCell ref="E63:E65"/>
    <mergeCell ref="D99:D100"/>
    <mergeCell ref="D75:D77"/>
    <mergeCell ref="E75:E77"/>
    <mergeCell ref="A75:A77"/>
    <mergeCell ref="A68:A70"/>
    <mergeCell ref="E105:E106"/>
    <mergeCell ref="D105:D106"/>
    <mergeCell ref="E103:E104"/>
    <mergeCell ref="D97:D98"/>
    <mergeCell ref="E97:E9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RePack by Diakov</cp:lastModifiedBy>
  <cp:lastPrinted>2017-08-02T11:57:27Z</cp:lastPrinted>
  <dcterms:created xsi:type="dcterms:W3CDTF">2013-10-08T10:40:44Z</dcterms:created>
  <dcterms:modified xsi:type="dcterms:W3CDTF">2017-08-04T06:51:43Z</dcterms:modified>
  <cp:category/>
  <cp:version/>
  <cp:contentType/>
  <cp:contentStatus/>
</cp:coreProperties>
</file>